
<file path=[Content_Types].xml><?xml version="1.0" encoding="utf-8"?>
<Types xmlns="http://schemas.openxmlformats.org/package/2006/content-types"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onsenacrn-my.sharepoint.com/personal/ricardo22829466_edum_rn_senac_br/Documents/"/>
    </mc:Choice>
  </mc:AlternateContent>
  <xr:revisionPtr revIDLastSave="659" documentId="8_{03B3E86F-BD56-4171-9163-AD90BD47F5F9}" xr6:coauthVersionLast="47" xr6:coauthVersionMax="47" xr10:uidLastSave="{20F067EC-4911-4758-824B-21E267C60800}"/>
  <bookViews>
    <workbookView xWindow="-108" yWindow="-108" windowWidth="23256" windowHeight="13176" tabRatio="362" xr2:uid="{43E51870-34E2-4E53-876C-56368275310D}"/>
  </bookViews>
  <sheets>
    <sheet name="Planilha1" sheetId="1" r:id="rId1"/>
    <sheet name="Planilha2" sheetId="2" r:id="rId2"/>
  </sheets>
  <definedNames>
    <definedName name="aporte">Planilha1!$D$16</definedName>
    <definedName name="dividendo">Planilha1!$D$20</definedName>
    <definedName name="patrimonio">Planilha1!$D$19</definedName>
    <definedName name="qtd_anos">Planilha1!$D$17</definedName>
    <definedName name="rendimento_carteira">Planilha1!$D$12</definedName>
    <definedName name="salario">Planilha1!$D$11</definedName>
    <definedName name="sugestao">Planilha1!$D$13</definedName>
    <definedName name="taxa_mensal">Planilha1!$D$18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3" i="1" l="1"/>
  <c r="D23" i="1" s="1"/>
  <c r="D35" i="1"/>
  <c r="C35" i="1"/>
  <c r="A13" i="2"/>
  <c r="A4" i="2"/>
  <c r="C39" i="1" s="1"/>
  <c r="D20" i="1"/>
  <c r="D19" i="1"/>
  <c r="D13" i="1"/>
  <c r="C37" i="1"/>
  <c r="C40" i="1"/>
  <c r="H4" i="2"/>
  <c r="A17" i="2"/>
  <c r="A18" i="2"/>
  <c r="A19" i="2"/>
  <c r="A20" i="2"/>
  <c r="A21" i="2"/>
  <c r="A16" i="2"/>
  <c r="A15" i="2"/>
  <c r="A11" i="2"/>
  <c r="A12" i="2"/>
  <c r="A14" i="2"/>
  <c r="A10" i="2"/>
  <c r="A5" i="2"/>
  <c r="C36" i="1" s="1"/>
  <c r="D36" i="1" s="1"/>
  <c r="A6" i="2"/>
  <c r="A7" i="2"/>
  <c r="A8" i="2"/>
  <c r="A9" i="2"/>
  <c r="C24" i="1"/>
  <c r="D24" i="1" s="1"/>
  <c r="C25" i="1"/>
  <c r="D25" i="1" s="1"/>
  <c r="C26" i="1"/>
  <c r="D26" i="1" s="1"/>
  <c r="C27" i="1"/>
  <c r="D27" i="1" s="1"/>
  <c r="C38" i="1" l="1"/>
  <c r="D38" i="1" s="1"/>
  <c r="D37" i="1"/>
  <c r="D40" i="1"/>
  <c r="D39" i="1"/>
  <c r="D41" i="1" l="1"/>
</calcChain>
</file>

<file path=xl/sharedStrings.xml><?xml version="1.0" encoding="utf-8"?>
<sst xmlns="http://schemas.openxmlformats.org/spreadsheetml/2006/main" count="76" uniqueCount="39">
  <si>
    <r>
      <t>o</t>
    </r>
    <r>
      <rPr>
        <sz val="7"/>
        <color theme="1"/>
        <rFont val="Times New Roman"/>
        <family val="1"/>
      </rPr>
      <t xml:space="preserve">   </t>
    </r>
    <r>
      <rPr>
        <sz val="12"/>
        <color theme="1"/>
        <rFont val="Aptos"/>
        <family val="2"/>
      </rPr>
      <t>Quanto devo investir por mês?</t>
    </r>
  </si>
  <si>
    <r>
      <t>o</t>
    </r>
    <r>
      <rPr>
        <sz val="7"/>
        <color theme="1"/>
        <rFont val="Times New Roman"/>
        <family val="1"/>
      </rPr>
      <t xml:space="preserve">   </t>
    </r>
    <r>
      <rPr>
        <sz val="12"/>
        <color theme="1"/>
        <rFont val="Aptos"/>
        <family val="2"/>
      </rPr>
      <t>Por quantos anos ela deve investir?</t>
    </r>
  </si>
  <si>
    <r>
      <t>o</t>
    </r>
    <r>
      <rPr>
        <sz val="7"/>
        <color theme="1"/>
        <rFont val="Times New Roman"/>
        <family val="1"/>
      </rPr>
      <t xml:space="preserve">   </t>
    </r>
    <r>
      <rPr>
        <sz val="12"/>
        <color theme="1"/>
        <rFont val="Aptos"/>
        <family val="2"/>
      </rPr>
      <t>Taxa de rendimento mensal?</t>
    </r>
  </si>
  <si>
    <r>
      <t>o</t>
    </r>
    <r>
      <rPr>
        <sz val="7"/>
        <color theme="1"/>
        <rFont val="Times New Roman"/>
        <family val="1"/>
      </rPr>
      <t xml:space="preserve">   </t>
    </r>
    <r>
      <rPr>
        <sz val="12"/>
        <color theme="1"/>
        <rFont val="Aptos"/>
        <family val="2"/>
      </rPr>
      <t>Patrimônio acumulado?</t>
    </r>
  </si>
  <si>
    <r>
      <t>o</t>
    </r>
    <r>
      <rPr>
        <sz val="7"/>
        <color theme="1"/>
        <rFont val="Times New Roman"/>
        <family val="1"/>
      </rPr>
      <t xml:space="preserve">   </t>
    </r>
    <r>
      <rPr>
        <sz val="12"/>
        <color theme="1"/>
        <rFont val="Aptos"/>
        <family val="2"/>
      </rPr>
      <t>Dividendos Mensais?</t>
    </r>
  </si>
  <si>
    <t>INVESTIMENTO MENSAL</t>
  </si>
  <si>
    <t>Quanto de investir por mês?</t>
  </si>
  <si>
    <t>Por Quantos Anos?</t>
  </si>
  <si>
    <t>Taxa de Rendimento Mensal?</t>
  </si>
  <si>
    <t>Patrimônio acumulado?</t>
  </si>
  <si>
    <t>Dividendos Mensais?</t>
  </si>
  <si>
    <t>Quanto em 2 Anos?</t>
  </si>
  <si>
    <t>Quanto em 5 Anos?</t>
  </si>
  <si>
    <t>Quanto em 10 Anos?</t>
  </si>
  <si>
    <t>Quanto em 20 Anos?</t>
  </si>
  <si>
    <t>Quanto em 30 Anos?</t>
  </si>
  <si>
    <t>Dividendo</t>
  </si>
  <si>
    <t>Rendimento Carteira</t>
  </si>
  <si>
    <t>Salário</t>
  </si>
  <si>
    <t>CONFIGURAÇÕES</t>
  </si>
  <si>
    <t>CENÁRIOS</t>
  </si>
  <si>
    <t>Agressivo</t>
  </si>
  <si>
    <t>VALOR A SER INVESTIDO POR MÊS</t>
  </si>
  <si>
    <t>PERFIL</t>
  </si>
  <si>
    <t>TIPO DE FII</t>
  </si>
  <si>
    <t>Percentual sugerido</t>
  </si>
  <si>
    <t>Valores</t>
  </si>
  <si>
    <t>PAPEL</t>
  </si>
  <si>
    <t>TIJOLO</t>
  </si>
  <si>
    <t>HÍBRIDOS</t>
  </si>
  <si>
    <t>FOFs</t>
  </si>
  <si>
    <t>DESENVOLVIMENTO</t>
  </si>
  <si>
    <t>HOTELARIAS</t>
  </si>
  <si>
    <t>Conservador</t>
  </si>
  <si>
    <t>Moderado</t>
  </si>
  <si>
    <t>%</t>
  </si>
  <si>
    <t>CHAVE</t>
  </si>
  <si>
    <t>Moderado-TIJOLO</t>
  </si>
  <si>
    <t>Sugestão de Investimento (30%)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</si>
</sst>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8" formatCode="&quot;R$&quot;\ #,##0.00;[Red]\-&quot;R$&quot;\ #,##0.00"/>
    <numFmt numFmtId="44" formatCode="_-&quot;R$&quot;\ * #,##0.00_-;\-&quot;R$&quot;\ * #,##0.00_-;_-&quot;R$&quot;\ * &quot;-&quot;??_-;_-@_-"/>
    <numFmt numFmtId="164" formatCode="&quot;R$&quot;\ #,##0.00"/>
  </numFmts>
  <fonts count="1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1"/>
      <color rgb="FF9C570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sz val="12"/>
      <color theme="1"/>
      <name val="Aptos"/>
      <family val="2"/>
    </font>
    <font>
      <sz val="12"/>
      <color theme="1"/>
      <name val="Courier New"/>
      <family val="3"/>
    </font>
    <font>
      <sz val="7"/>
      <color theme="1"/>
      <name val="Times New Roman"/>
      <family val="1"/>
    </font>
    <font>
      <b/>
      <sz val="20"/>
      <color theme="0"/>
      <name val="Aptos Narrow"/>
      <family val="2"/>
      <scheme val="minor"/>
    </font>
    <font>
      <b/>
      <sz val="12"/>
      <color theme="0"/>
      <name val="Aptos Narrow"/>
      <family val="2"/>
      <scheme val="minor"/>
    </font>
    <font>
      <b/>
      <sz val="18"/>
      <color theme="0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sz val="12"/>
      <color theme="1"/>
      <name val="Segoe UI"/>
      <family val="2"/>
    </font>
    <font>
      <b/>
      <sz val="12"/>
      <color theme="1"/>
      <name val="Segoe UI"/>
      <family val="2"/>
    </font>
  </fonts>
  <fills count="8">
    <fill>
      <patternFill patternType="none"/>
    </fill>
    <fill>
      <patternFill patternType="gray125"/>
    </fill>
    <fill>
      <patternFill patternType="solid">
        <fgColor rgb="FFFFEB9C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4.9989318521683403E-2"/>
        <bgColor indexed="64"/>
      </patternFill>
    </fill>
  </fills>
  <borders count="11">
    <border>
      <left/>
      <right/>
      <top/>
      <bottom/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indexed="64"/>
      </left>
      <right style="medium">
        <color theme="0" tint="-4.9989318521683403E-2"/>
      </right>
      <top style="medium">
        <color indexed="64"/>
      </top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indexed="64"/>
      </top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indexed="64"/>
      </right>
      <top style="medium">
        <color indexed="64"/>
      </top>
      <bottom style="medium">
        <color theme="0" tint="-4.9989318521683403E-2"/>
      </bottom>
      <diagonal/>
    </border>
    <border>
      <left style="medium">
        <color indexed="64"/>
      </left>
      <right style="medium">
        <color theme="0" tint="-4.9989318521683403E-2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theme="0" tint="-4.9989318521683403E-2"/>
      </left>
      <right style="medium">
        <color indexed="64"/>
      </right>
      <top style="medium">
        <color theme="0" tint="-4.9989318521683403E-2"/>
      </top>
      <bottom style="medium">
        <color theme="0" tint="-4.9989318521683403E-2"/>
      </bottom>
      <diagonal/>
    </border>
    <border>
      <left style="medium">
        <color indexed="64"/>
      </left>
      <right style="medium">
        <color theme="0" tint="-4.9989318521683403E-2"/>
      </right>
      <top style="medium">
        <color theme="0" tint="-4.9989318521683403E-2"/>
      </top>
      <bottom style="medium">
        <color indexed="64"/>
      </bottom>
      <diagonal/>
    </border>
    <border>
      <left style="medium">
        <color theme="0" tint="-4.9989318521683403E-2"/>
      </left>
      <right style="medium">
        <color theme="0" tint="-4.9989318521683403E-2"/>
      </right>
      <top style="medium">
        <color theme="0" tint="-4.9989318521683403E-2"/>
      </top>
      <bottom style="medium">
        <color indexed="64"/>
      </bottom>
      <diagonal/>
    </border>
    <border>
      <left style="medium">
        <color theme="0" tint="-4.9989318521683403E-2"/>
      </left>
      <right style="medium">
        <color indexed="64"/>
      </right>
      <top style="medium">
        <color theme="0" tint="-4.9989318521683403E-2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0" fontId="2" fillId="2" borderId="0" applyNumberFormat="0" applyBorder="0" applyAlignment="0" applyProtection="0"/>
  </cellStyleXfs>
  <cellXfs count="52">
    <xf numFmtId="0" fontId="0" fillId="0" borderId="0" xfId="0"/>
    <xf numFmtId="0" fontId="6" fillId="0" borderId="0" xfId="0" applyFont="1" applyAlignment="1">
      <alignment horizontal="left" vertical="center" indent="13"/>
    </xf>
    <xf numFmtId="0" fontId="0" fillId="0" borderId="0" xfId="0" applyAlignment="1">
      <alignment horizontal="center"/>
    </xf>
    <xf numFmtId="0" fontId="4" fillId="0" borderId="0" xfId="0" applyFont="1"/>
    <xf numFmtId="9" fontId="0" fillId="0" borderId="0" xfId="0" applyNumberFormat="1"/>
    <xf numFmtId="164" fontId="11" fillId="4" borderId="1" xfId="0" applyNumberFormat="1" applyFont="1" applyFill="1" applyBorder="1" applyAlignment="1">
      <alignment horizontal="center"/>
    </xf>
    <xf numFmtId="0" fontId="0" fillId="0" borderId="0" xfId="0" applyAlignment="1">
      <alignment horizontal="left" indent="3"/>
    </xf>
    <xf numFmtId="164" fontId="0" fillId="0" borderId="6" xfId="1" applyNumberFormat="1" applyFont="1" applyBorder="1" applyAlignment="1">
      <alignment horizontal="left" vertical="center"/>
    </xf>
    <xf numFmtId="10" fontId="0" fillId="0" borderId="6" xfId="0" applyNumberFormat="1" applyBorder="1" applyAlignment="1">
      <alignment horizontal="left" vertical="center"/>
    </xf>
    <xf numFmtId="164" fontId="0" fillId="0" borderId="9" xfId="0" applyNumberFormat="1" applyBorder="1" applyAlignment="1">
      <alignment horizontal="left" vertical="center"/>
    </xf>
    <xf numFmtId="164" fontId="11" fillId="0" borderId="6" xfId="1" applyNumberFormat="1" applyFont="1" applyBorder="1" applyAlignment="1">
      <alignment horizontal="center"/>
    </xf>
    <xf numFmtId="0" fontId="11" fillId="0" borderId="6" xfId="0" applyFont="1" applyBorder="1" applyAlignment="1">
      <alignment horizontal="center"/>
    </xf>
    <xf numFmtId="10" fontId="11" fillId="0" borderId="6" xfId="0" applyNumberFormat="1" applyFont="1" applyBorder="1" applyAlignment="1">
      <alignment horizontal="center"/>
    </xf>
    <xf numFmtId="8" fontId="11" fillId="4" borderId="6" xfId="0" applyNumberFormat="1" applyFont="1" applyFill="1" applyBorder="1" applyAlignment="1">
      <alignment horizontal="center"/>
    </xf>
    <xf numFmtId="8" fontId="11" fillId="4" borderId="9" xfId="0" applyNumberFormat="1" applyFont="1" applyFill="1" applyBorder="1" applyAlignment="1">
      <alignment horizontal="center"/>
    </xf>
    <xf numFmtId="0" fontId="9" fillId="3" borderId="4" xfId="0" applyFont="1" applyFill="1" applyBorder="1" applyAlignment="1">
      <alignment horizontal="left" vertical="center"/>
    </xf>
    <xf numFmtId="164" fontId="0" fillId="4" borderId="6" xfId="1" applyNumberFormat="1" applyFont="1" applyFill="1" applyBorder="1"/>
    <xf numFmtId="164" fontId="11" fillId="4" borderId="8" xfId="0" applyNumberFormat="1" applyFont="1" applyFill="1" applyBorder="1" applyAlignment="1">
      <alignment horizontal="center"/>
    </xf>
    <xf numFmtId="164" fontId="0" fillId="4" borderId="9" xfId="1" applyNumberFormat="1" applyFont="1" applyFill="1" applyBorder="1"/>
    <xf numFmtId="0" fontId="12" fillId="4" borderId="5" xfId="0" applyFont="1" applyFill="1" applyBorder="1" applyAlignment="1">
      <alignment horizontal="left" indent="3"/>
    </xf>
    <xf numFmtId="0" fontId="12" fillId="4" borderId="7" xfId="0" applyFont="1" applyFill="1" applyBorder="1" applyAlignment="1">
      <alignment horizontal="left" indent="3"/>
    </xf>
    <xf numFmtId="0" fontId="1" fillId="2" borderId="0" xfId="2" applyFont="1"/>
    <xf numFmtId="0" fontId="3" fillId="5" borderId="0" xfId="0" applyFont="1" applyFill="1" applyAlignment="1">
      <alignment horizontal="left"/>
    </xf>
    <xf numFmtId="164" fontId="3" fillId="5" borderId="0" xfId="0" applyNumberFormat="1" applyFont="1" applyFill="1" applyAlignment="1">
      <alignment horizontal="left"/>
    </xf>
    <xf numFmtId="0" fontId="0" fillId="5" borderId="0" xfId="0" applyFill="1"/>
    <xf numFmtId="164" fontId="0" fillId="7" borderId="0" xfId="0" applyNumberFormat="1" applyFill="1"/>
    <xf numFmtId="0" fontId="3" fillId="4" borderId="0" xfId="0" applyFont="1" applyFill="1" applyAlignment="1">
      <alignment horizontal="center"/>
    </xf>
    <xf numFmtId="0" fontId="0" fillId="4" borderId="0" xfId="0" applyFill="1"/>
    <xf numFmtId="164" fontId="0" fillId="4" borderId="0" xfId="0" applyNumberFormat="1" applyFill="1"/>
    <xf numFmtId="0" fontId="0" fillId="0" borderId="10" xfId="0" applyBorder="1"/>
    <xf numFmtId="0" fontId="0" fillId="0" borderId="10" xfId="0" applyBorder="1" applyAlignment="1">
      <alignment horizontal="center"/>
    </xf>
    <xf numFmtId="9" fontId="0" fillId="0" borderId="0" xfId="0" applyNumberFormat="1" applyAlignment="1">
      <alignment horizontal="center"/>
    </xf>
    <xf numFmtId="9" fontId="0" fillId="0" borderId="10" xfId="0" applyNumberFormat="1" applyBorder="1" applyAlignment="1">
      <alignment horizontal="center"/>
    </xf>
    <xf numFmtId="0" fontId="2" fillId="2" borderId="0" xfId="2"/>
    <xf numFmtId="10" fontId="2" fillId="2" borderId="0" xfId="2" applyNumberFormat="1"/>
    <xf numFmtId="0" fontId="1" fillId="2" borderId="0" xfId="2" applyFont="1" applyAlignment="1">
      <alignment horizontal="center"/>
    </xf>
    <xf numFmtId="0" fontId="8" fillId="3" borderId="2" xfId="0" applyFont="1" applyFill="1" applyBorder="1" applyAlignment="1">
      <alignment horizontal="center" vertical="center"/>
    </xf>
    <xf numFmtId="0" fontId="8" fillId="3" borderId="3" xfId="0" applyFont="1" applyFill="1" applyBorder="1" applyAlignment="1">
      <alignment horizontal="center" vertical="center"/>
    </xf>
    <xf numFmtId="0" fontId="12" fillId="0" borderId="5" xfId="0" applyFont="1" applyBorder="1" applyAlignment="1">
      <alignment horizontal="left" indent="3"/>
    </xf>
    <xf numFmtId="0" fontId="12" fillId="0" borderId="1" xfId="0" applyFont="1" applyBorder="1" applyAlignment="1">
      <alignment horizontal="left" indent="3"/>
    </xf>
    <xf numFmtId="0" fontId="13" fillId="4" borderId="5" xfId="0" applyFont="1" applyFill="1" applyBorder="1" applyAlignment="1">
      <alignment horizontal="left" indent="3"/>
    </xf>
    <xf numFmtId="0" fontId="13" fillId="4" borderId="1" xfId="0" applyFont="1" applyFill="1" applyBorder="1" applyAlignment="1">
      <alignment horizontal="left" indent="3"/>
    </xf>
    <xf numFmtId="0" fontId="13" fillId="4" borderId="7" xfId="0" applyFont="1" applyFill="1" applyBorder="1" applyAlignment="1">
      <alignment horizontal="left" indent="3"/>
    </xf>
    <xf numFmtId="0" fontId="13" fillId="4" borderId="8" xfId="0" applyFont="1" applyFill="1" applyBorder="1" applyAlignment="1">
      <alignment horizontal="left" indent="3"/>
    </xf>
    <xf numFmtId="0" fontId="8" fillId="3" borderId="4" xfId="0" applyFont="1" applyFill="1" applyBorder="1" applyAlignment="1">
      <alignment horizontal="center" vertical="center"/>
    </xf>
    <xf numFmtId="0" fontId="12" fillId="4" borderId="5" xfId="0" applyFont="1" applyFill="1" applyBorder="1" applyAlignment="1">
      <alignment horizontal="left" indent="3"/>
    </xf>
    <xf numFmtId="0" fontId="12" fillId="4" borderId="1" xfId="0" applyFont="1" applyFill="1" applyBorder="1" applyAlignment="1">
      <alignment horizontal="left" indent="3"/>
    </xf>
    <xf numFmtId="0" fontId="12" fillId="4" borderId="7" xfId="0" applyFont="1" applyFill="1" applyBorder="1" applyAlignment="1">
      <alignment horizontal="left" indent="3"/>
    </xf>
    <xf numFmtId="0" fontId="12" fillId="4" borderId="8" xfId="0" applyFont="1" applyFill="1" applyBorder="1" applyAlignment="1">
      <alignment horizontal="left" indent="3"/>
    </xf>
    <xf numFmtId="0" fontId="10" fillId="6" borderId="2" xfId="0" applyFont="1" applyFill="1" applyBorder="1" applyAlignment="1">
      <alignment horizontal="center" vertical="center"/>
    </xf>
    <xf numFmtId="0" fontId="10" fillId="6" borderId="3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</cellXfs>
  <cellStyles count="3">
    <cellStyle name="Moeda" xfId="1" builtinId="4"/>
    <cellStyle name="Neutro" xfId="2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17/10/relationships/person" Target="persons/perso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D2C-4632-81F4-D3432B1AC7F3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D2C-4632-81F4-D3432B1AC7F3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6D2C-4632-81F4-D3432B1AC7F3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6D2C-4632-81F4-D3432B1AC7F3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6D2C-4632-81F4-D3432B1AC7F3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6D2C-4632-81F4-D3432B1AC7F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tx2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Planilha1!$B$35:$B$40</c:f>
              <c:strCache>
                <c:ptCount val="6"/>
                <c:pt idx="0">
                  <c:v>PAPEL</c:v>
                </c:pt>
                <c:pt idx="1">
                  <c:v>TIJOLO</c:v>
                </c:pt>
                <c:pt idx="2">
                  <c:v>HÍBRIDOS</c:v>
                </c:pt>
                <c:pt idx="3">
                  <c:v>FOFs</c:v>
                </c:pt>
                <c:pt idx="4">
                  <c:v>DESENVOLVIMENTO</c:v>
                </c:pt>
                <c:pt idx="5">
                  <c:v>HOTELARIAS</c:v>
                </c:pt>
              </c:strCache>
            </c:strRef>
          </c:cat>
          <c:val>
            <c:numRef>
              <c:f>Planilha1!$C$35:$C$40</c:f>
              <c:numCache>
                <c:formatCode>0%</c:formatCode>
                <c:ptCount val="6"/>
                <c:pt idx="0">
                  <c:v>0.5</c:v>
                </c:pt>
                <c:pt idx="1">
                  <c:v>0.1</c:v>
                </c:pt>
                <c:pt idx="2">
                  <c:v>0.05</c:v>
                </c:pt>
                <c:pt idx="3">
                  <c:v>0.05</c:v>
                </c:pt>
                <c:pt idx="4">
                  <c:v>0.2</c:v>
                </c:pt>
                <c:pt idx="5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2B-4113-8EAC-40A37EC607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7/06/relationships/model3d" Target="../media/model3d1.glb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6" Type="http://schemas.openxmlformats.org/officeDocument/2006/relationships/image" Target="../media/image3.png"/><Relationship Id="rId5" Type="http://schemas.microsoft.com/office/2017/06/relationships/model3d" Target="../media/model3d2.glb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216086</xdr:colOff>
      <xdr:row>0</xdr:row>
      <xdr:rowOff>45058</xdr:rowOff>
    </xdr:from>
    <xdr:to>
      <xdr:col>4</xdr:col>
      <xdr:colOff>583095</xdr:colOff>
      <xdr:row>7</xdr:row>
      <xdr:rowOff>154459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EE383A40-11D3-DA11-3DB6-7F302ADB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086" y="45058"/>
          <a:ext cx="7039479" cy="1474375"/>
        </a:xfrm>
        <a:prstGeom prst="rect">
          <a:avLst/>
        </a:prstGeom>
      </xdr:spPr>
    </xdr:pic>
    <xdr:clientData/>
  </xdr:twoCellAnchor>
  <xdr:twoCellAnchor>
    <xdr:from>
      <xdr:col>1</xdr:col>
      <xdr:colOff>357808</xdr:colOff>
      <xdr:row>42</xdr:row>
      <xdr:rowOff>46381</xdr:rowOff>
    </xdr:from>
    <xdr:to>
      <xdr:col>4</xdr:col>
      <xdr:colOff>13251</xdr:colOff>
      <xdr:row>57</xdr:row>
      <xdr:rowOff>6625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FA58DCB7-E641-6194-012F-46D93BB3FF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113302</xdr:colOff>
      <xdr:row>0</xdr:row>
      <xdr:rowOff>159026</xdr:rowOff>
    </xdr:from>
    <xdr:to>
      <xdr:col>1</xdr:col>
      <xdr:colOff>2504002</xdr:colOff>
      <xdr:row>6</xdr:row>
      <xdr:rowOff>51060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7" name="Modelo 3D 6" descr="Moeda caindo">
              <a:extLst>
                <a:ext uri="{FF2B5EF4-FFF2-40B4-BE49-F238E27FC236}">
                  <a16:creationId xmlns:a16="http://schemas.microsoft.com/office/drawing/2014/main" id="{E782C2C6-9A7C-2C2B-85AD-1437A73A351B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3">
                <am3d:spPr>
                  <a:xfrm>
                    <a:off x="0" y="0"/>
                    <a:ext cx="2390700" cy="1071477"/>
                  </a:xfrm>
                  <a:prstGeom prst="rect">
                    <a:avLst/>
                  </a:prstGeom>
                </am3d:spPr>
                <am3d:camera>
                  <am3d:pos x="0" y="0" z="65046868"/>
                  <am3d:up dx="0" dy="36000000" dz="0"/>
                  <am3d:lookAt x="0" y="0" z="0"/>
                  <am3d:perspective fov="2700000"/>
                </am3d:camera>
                <am3d:trans>
                  <am3d:meterPerModelUnit n="23773" d="1000000"/>
                  <am3d:preTrans dx="-88812" dy="-7709518" dz="1553153"/>
                  <am3d:scale>
                    <am3d:sx n="1000000" d="1000000"/>
                    <am3d:sy n="1000000" d="1000000"/>
                    <am3d:sz n="1000000" d="1000000"/>
                  </am3d:scale>
                  <am3d:rot/>
                  <am3d:postTrans dx="0" dy="0" dz="0"/>
                </am3d:trans>
                <am3d:raster rName="Office3DRenderer" rVer="16.0.8326">
                  <am3d:blip r:embed="rId4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3833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2743198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7" name="Modelo 3D 6" descr="Moeda caindo">
              <a:extLst>
                <a:ext uri="{FF2B5EF4-FFF2-40B4-BE49-F238E27FC236}">
                  <a16:creationId xmlns:a16="http://schemas.microsoft.com/office/drawing/2014/main" id="{E782C2C6-9A7C-2C2B-85AD-1437A73A351B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365093" y="159026"/>
              <a:ext cx="2390700" cy="1071477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</xdr:col>
      <xdr:colOff>1188483</xdr:colOff>
      <xdr:row>13</xdr:row>
      <xdr:rowOff>37642</xdr:rowOff>
    </xdr:from>
    <xdr:to>
      <xdr:col>3</xdr:col>
      <xdr:colOff>149804</xdr:colOff>
      <xdr:row>15</xdr:row>
      <xdr:rowOff>13756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11" name="Modelo 3D 10" descr="Moedas de ouro">
              <a:extLst>
                <a:ext uri="{FF2B5EF4-FFF2-40B4-BE49-F238E27FC236}">
                  <a16:creationId xmlns:a16="http://schemas.microsoft.com/office/drawing/2014/main" id="{BBED282F-8622-47E1-9D86-B3E3E689BDCC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5">
                <am3d:spPr>
                  <a:xfrm>
                    <a:off x="0" y="0"/>
                    <a:ext cx="756991" cy="605592"/>
                  </a:xfrm>
                  <a:prstGeom prst="rect">
                    <a:avLst/>
                  </a:prstGeom>
                </am3d:spPr>
                <am3d:camera>
                  <am3d:pos x="0" y="0" z="66316102"/>
                  <am3d:up dx="0" dy="36000000" dz="0"/>
                  <am3d:lookAt x="0" y="0" z="0"/>
                  <am3d:perspective fov="2700000"/>
                </am3d:camera>
                <am3d:trans>
                  <am3d:meterPerModelUnit n="173461" d="1000000"/>
                  <am3d:preTrans dx="723681" dy="-10108787" dz="6133181"/>
                  <am3d:scale>
                    <am3d:sx n="1000000" d="1000000"/>
                    <am3d:sy n="1000000" d="1000000"/>
                    <am3d:sz n="1000000" d="1000000"/>
                  </am3d:scale>
                  <am3d:rot ax="9781471" ay="-3331492" az="-9952499"/>
                  <am3d:postTrans dx="0" dy="0" dz="0"/>
                </am3d:trans>
                <am3d:raster rName="Office3DRenderer" rVer="16.0.8326">
                  <am3d:blip r:embed="rId6"/>
                </am3d:raster>
                <am3d:objViewport viewportSz="1003012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11" name="Modelo 3D 10" descr="Moedas de ouro">
              <a:extLst>
                <a:ext uri="{FF2B5EF4-FFF2-40B4-BE49-F238E27FC236}">
                  <a16:creationId xmlns:a16="http://schemas.microsoft.com/office/drawing/2014/main" id="{BBED282F-8622-47E1-9D86-B3E3E689BDCC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4932222" y="2840477"/>
              <a:ext cx="756991" cy="605592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696F39-62F7-4181-9BB5-BFDEA34811F2}">
  <dimension ref="A2:P41"/>
  <sheetViews>
    <sheetView tabSelected="1" topLeftCell="A11" zoomScale="115" zoomScaleNormal="115" workbookViewId="0">
      <selection activeCell="F20" sqref="F20"/>
    </sheetView>
  </sheetViews>
  <sheetFormatPr defaultColWidth="0" defaultRowHeight="14.4" x14ac:dyDescent="0.3"/>
  <cols>
    <col min="1" max="1" width="3.6640625" customWidth="1"/>
    <col min="2" max="2" width="50.88671875" customWidth="1"/>
    <col min="3" max="3" width="26.21875" bestFit="1" customWidth="1"/>
    <col min="4" max="4" width="16.5546875" customWidth="1"/>
    <col min="5" max="5" width="9.21875" customWidth="1"/>
    <col min="6" max="6" width="16.88671875" customWidth="1"/>
    <col min="7" max="7" width="13.88671875" customWidth="1"/>
    <col min="8" max="8" width="23.5546875" customWidth="1"/>
    <col min="9" max="9" width="25.88671875" customWidth="1"/>
    <col min="10" max="12" width="8.88671875" hidden="1" customWidth="1"/>
    <col min="13" max="16" width="0" hidden="1" customWidth="1"/>
    <col min="17" max="16384" width="8.88671875" hidden="1"/>
  </cols>
  <sheetData>
    <row r="2" spans="2:16" ht="15.6" x14ac:dyDescent="0.3">
      <c r="P2" s="1" t="s">
        <v>0</v>
      </c>
    </row>
    <row r="3" spans="2:16" ht="15.6" x14ac:dyDescent="0.3">
      <c r="P3" s="1" t="s">
        <v>1</v>
      </c>
    </row>
    <row r="4" spans="2:16" ht="15.6" x14ac:dyDescent="0.3">
      <c r="P4" s="1" t="s">
        <v>2</v>
      </c>
    </row>
    <row r="5" spans="2:16" ht="15.6" x14ac:dyDescent="0.3">
      <c r="P5" s="1" t="s">
        <v>3</v>
      </c>
    </row>
    <row r="6" spans="2:16" ht="15.6" x14ac:dyDescent="0.3">
      <c r="P6" s="1" t="s">
        <v>4</v>
      </c>
    </row>
    <row r="9" spans="2:16" ht="15" thickBot="1" x14ac:dyDescent="0.35"/>
    <row r="10" spans="2:16" ht="24" thickBot="1" x14ac:dyDescent="0.35">
      <c r="B10" s="49" t="s">
        <v>19</v>
      </c>
      <c r="C10" s="50"/>
      <c r="D10" s="51"/>
    </row>
    <row r="11" spans="2:16" ht="19.8" thickBot="1" x14ac:dyDescent="0.5">
      <c r="B11" s="45" t="s">
        <v>18</v>
      </c>
      <c r="C11" s="46"/>
      <c r="D11" s="7">
        <v>2000</v>
      </c>
    </row>
    <row r="12" spans="2:16" ht="19.8" thickBot="1" x14ac:dyDescent="0.5">
      <c r="B12" s="45" t="s">
        <v>17</v>
      </c>
      <c r="C12" s="46"/>
      <c r="D12" s="8">
        <v>6.0000000000000001E-3</v>
      </c>
    </row>
    <row r="13" spans="2:16" ht="19.8" thickBot="1" x14ac:dyDescent="0.5">
      <c r="B13" s="47" t="s">
        <v>38</v>
      </c>
      <c r="C13" s="48"/>
      <c r="D13" s="9">
        <f>D11*30%</f>
        <v>600</v>
      </c>
    </row>
    <row r="14" spans="2:16" ht="7.2" customHeight="1" thickBot="1" x14ac:dyDescent="0.35">
      <c r="B14" s="6"/>
      <c r="C14" s="6"/>
    </row>
    <row r="15" spans="2:16" ht="42" customHeight="1" thickBot="1" x14ac:dyDescent="0.35">
      <c r="B15" s="36" t="s">
        <v>5</v>
      </c>
      <c r="C15" s="37"/>
      <c r="D15" s="44"/>
    </row>
    <row r="16" spans="2:16" ht="19.8" thickBot="1" x14ac:dyDescent="0.5">
      <c r="B16" s="38" t="s">
        <v>6</v>
      </c>
      <c r="C16" s="39"/>
      <c r="D16" s="10">
        <v>200</v>
      </c>
    </row>
    <row r="17" spans="1:6" ht="19.8" thickBot="1" x14ac:dyDescent="0.5">
      <c r="B17" s="38" t="s">
        <v>7</v>
      </c>
      <c r="C17" s="39"/>
      <c r="D17" s="11">
        <v>5</v>
      </c>
    </row>
    <row r="18" spans="1:6" ht="19.8" thickBot="1" x14ac:dyDescent="0.5">
      <c r="B18" s="38" t="s">
        <v>8</v>
      </c>
      <c r="C18" s="39"/>
      <c r="D18" s="12">
        <v>1.0800000000000001E-2</v>
      </c>
    </row>
    <row r="19" spans="1:6" ht="19.8" thickBot="1" x14ac:dyDescent="0.5">
      <c r="B19" s="40" t="s">
        <v>9</v>
      </c>
      <c r="C19" s="41"/>
      <c r="D19" s="13">
        <f>FV(taxa_mensal,qtd_anos*12,aporte*-1)</f>
        <v>16760.803871851687</v>
      </c>
    </row>
    <row r="20" spans="1:6" ht="19.8" thickBot="1" x14ac:dyDescent="0.5">
      <c r="B20" s="42" t="s">
        <v>10</v>
      </c>
      <c r="C20" s="43"/>
      <c r="D20" s="14">
        <f>patrimonio*rendimento_carteira</f>
        <v>100.56482323111013</v>
      </c>
    </row>
    <row r="21" spans="1:6" ht="15" thickBot="1" x14ac:dyDescent="0.35">
      <c r="F21" s="4"/>
    </row>
    <row r="22" spans="1:6" ht="26.4" thickBot="1" x14ac:dyDescent="0.35">
      <c r="B22" s="36" t="s">
        <v>20</v>
      </c>
      <c r="C22" s="37"/>
      <c r="D22" s="15" t="s">
        <v>16</v>
      </c>
    </row>
    <row r="23" spans="1:6" ht="19.8" thickBot="1" x14ac:dyDescent="0.5">
      <c r="A23" s="3">
        <v>2</v>
      </c>
      <c r="B23" s="19" t="s">
        <v>11</v>
      </c>
      <c r="C23" s="5">
        <f>FV($D$18,$A23*12,$D$16*-1)</f>
        <v>5446.172732116318</v>
      </c>
      <c r="D23" s="16">
        <f>C23*rendimento_carteira</f>
        <v>32.677036392697907</v>
      </c>
    </row>
    <row r="24" spans="1:6" ht="19.8" thickBot="1" x14ac:dyDescent="0.5">
      <c r="A24" s="3">
        <v>5</v>
      </c>
      <c r="B24" s="19" t="s">
        <v>12</v>
      </c>
      <c r="C24" s="5">
        <f>FV($D$18,$A24*12,$D$16*-1)</f>
        <v>16760.803871851687</v>
      </c>
      <c r="D24" s="16">
        <f>C24*$D$12</f>
        <v>100.56482323111013</v>
      </c>
    </row>
    <row r="25" spans="1:6" ht="19.8" thickBot="1" x14ac:dyDescent="0.5">
      <c r="A25" s="3">
        <v>10</v>
      </c>
      <c r="B25" s="19" t="s">
        <v>13</v>
      </c>
      <c r="C25" s="5">
        <f>FV($D$18,$A25*12,$D$16*-1)</f>
        <v>48691.533250960019</v>
      </c>
      <c r="D25" s="16">
        <f>C25*$D$12</f>
        <v>292.14919950576012</v>
      </c>
    </row>
    <row r="26" spans="1:6" ht="19.8" thickBot="1" x14ac:dyDescent="0.5">
      <c r="A26" s="3">
        <v>20</v>
      </c>
      <c r="B26" s="19" t="s">
        <v>14</v>
      </c>
      <c r="C26" s="5">
        <f>FV($D$18,$A26*12,$D$16*-1)</f>
        <v>225409.79865970465</v>
      </c>
      <c r="D26" s="16">
        <f>C26*$D$12</f>
        <v>1352.4587919582279</v>
      </c>
    </row>
    <row r="27" spans="1:6" ht="19.8" thickBot="1" x14ac:dyDescent="0.5">
      <c r="A27" s="3">
        <v>30</v>
      </c>
      <c r="B27" s="20" t="s">
        <v>15</v>
      </c>
      <c r="C27" s="17">
        <f>FV($D$18,$A27*12,$D$16*-1)</f>
        <v>866780.96206335025</v>
      </c>
      <c r="D27" s="18">
        <f>C27*$D$12</f>
        <v>5200.6857723801013</v>
      </c>
    </row>
    <row r="31" spans="1:6" x14ac:dyDescent="0.3">
      <c r="B31" s="21" t="s">
        <v>23</v>
      </c>
      <c r="C31" s="35" t="s">
        <v>21</v>
      </c>
      <c r="D31" s="35"/>
    </row>
    <row r="32" spans="1:6" x14ac:dyDescent="0.3">
      <c r="B32" s="22" t="s">
        <v>22</v>
      </c>
      <c r="C32" s="23">
        <v>200</v>
      </c>
      <c r="D32" s="24"/>
    </row>
    <row r="34" spans="2:4" x14ac:dyDescent="0.3">
      <c r="B34" s="26" t="s">
        <v>24</v>
      </c>
      <c r="C34" s="26" t="s">
        <v>25</v>
      </c>
      <c r="D34" s="26" t="s">
        <v>26</v>
      </c>
    </row>
    <row r="35" spans="2:4" x14ac:dyDescent="0.3">
      <c r="B35" s="2" t="s">
        <v>27</v>
      </c>
      <c r="C35" s="4">
        <f>VLOOKUP($C$31&amp;"-"&amp;B35,Planilha2!$A:$D,4,FALSE)</f>
        <v>0.5</v>
      </c>
      <c r="D35" s="25">
        <f>C35*$C$32</f>
        <v>100</v>
      </c>
    </row>
    <row r="36" spans="2:4" x14ac:dyDescent="0.3">
      <c r="B36" s="2" t="s">
        <v>28</v>
      </c>
      <c r="C36" s="4">
        <f>VLOOKUP($C$31&amp;"-"&amp;B36,Planilha2!$A:$D,4,FALSE)</f>
        <v>0.1</v>
      </c>
      <c r="D36" s="25">
        <f t="shared" ref="D35:D40" si="0">C36*$C$32</f>
        <v>20</v>
      </c>
    </row>
    <row r="37" spans="2:4" x14ac:dyDescent="0.3">
      <c r="B37" s="2" t="s">
        <v>29</v>
      </c>
      <c r="C37" s="4">
        <f>VLOOKUP($C$31&amp;"-"&amp;B37,Planilha2!$A:$D,4,FALSE)</f>
        <v>0.05</v>
      </c>
      <c r="D37" s="25">
        <f t="shared" si="0"/>
        <v>10</v>
      </c>
    </row>
    <row r="38" spans="2:4" x14ac:dyDescent="0.3">
      <c r="B38" s="2" t="s">
        <v>30</v>
      </c>
      <c r="C38" s="4">
        <f>VLOOKUP($C$31&amp;"-"&amp;B38,Planilha2!$A:$D,4,FALSE)</f>
        <v>0.05</v>
      </c>
      <c r="D38" s="25">
        <f t="shared" si="0"/>
        <v>10</v>
      </c>
    </row>
    <row r="39" spans="2:4" x14ac:dyDescent="0.3">
      <c r="B39" s="2" t="s">
        <v>31</v>
      </c>
      <c r="C39" s="4">
        <f>VLOOKUP($C$31&amp;"-"&amp;B39,Planilha2!$A:$D,4,FALSE)</f>
        <v>0.2</v>
      </c>
      <c r="D39" s="25">
        <f t="shared" si="0"/>
        <v>40</v>
      </c>
    </row>
    <row r="40" spans="2:4" x14ac:dyDescent="0.3">
      <c r="B40" s="2" t="s">
        <v>32</v>
      </c>
      <c r="C40" s="4">
        <f>VLOOKUP($C$31&amp;"-"&amp;B40,Planilha2!$A:$D,4,FALSE)</f>
        <v>0.1</v>
      </c>
      <c r="D40" s="25">
        <f t="shared" si="0"/>
        <v>20</v>
      </c>
    </row>
    <row r="41" spans="2:4" x14ac:dyDescent="0.3">
      <c r="B41" s="27"/>
      <c r="C41" s="27"/>
      <c r="D41" s="28">
        <f>SUM(D35:D40)</f>
        <v>200</v>
      </c>
    </row>
  </sheetData>
  <mergeCells count="12">
    <mergeCell ref="B15:D15"/>
    <mergeCell ref="B11:C11"/>
    <mergeCell ref="B12:C12"/>
    <mergeCell ref="B13:C13"/>
    <mergeCell ref="B10:D10"/>
    <mergeCell ref="C31:D31"/>
    <mergeCell ref="B22:C22"/>
    <mergeCell ref="B16:C16"/>
    <mergeCell ref="B17:C17"/>
    <mergeCell ref="B18:C18"/>
    <mergeCell ref="B19:C19"/>
    <mergeCell ref="B20:C20"/>
  </mergeCells>
  <dataValidations count="1">
    <dataValidation type="list" allowBlank="1" showInputMessage="1" showErrorMessage="1" sqref="C31" xr:uid="{7A88958C-A3BD-434F-8CB0-855CE4C8D560}">
      <formula1>"Conservador,Moderado,Agressivo"</formula1>
    </dataValidation>
  </dataValidation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6E50B-F7D5-419E-A1BE-E83330F90B05}">
  <dimension ref="A3:H21"/>
  <sheetViews>
    <sheetView zoomScale="115" zoomScaleNormal="115" workbookViewId="0">
      <selection activeCell="A21" sqref="A21"/>
    </sheetView>
  </sheetViews>
  <sheetFormatPr defaultRowHeight="14.4" x14ac:dyDescent="0.3"/>
  <cols>
    <col min="1" max="1" width="28.77734375" bestFit="1" customWidth="1"/>
    <col min="2" max="2" width="14.6640625" customWidth="1"/>
    <col min="3" max="3" width="17.6640625" bestFit="1" customWidth="1"/>
    <col min="7" max="7" width="15.77734375" bestFit="1" customWidth="1"/>
  </cols>
  <sheetData>
    <row r="3" spans="1:8" x14ac:dyDescent="0.3">
      <c r="A3" t="s">
        <v>36</v>
      </c>
      <c r="B3" s="2" t="s">
        <v>23</v>
      </c>
      <c r="C3" s="2" t="s">
        <v>24</v>
      </c>
      <c r="D3" t="s">
        <v>35</v>
      </c>
      <c r="H3" t="s">
        <v>35</v>
      </c>
    </row>
    <row r="4" spans="1:8" x14ac:dyDescent="0.3">
      <c r="A4" t="str">
        <f>$B$4&amp;"-"&amp;C4</f>
        <v>Conservador-PAPEL</v>
      </c>
      <c r="B4" t="s">
        <v>33</v>
      </c>
      <c r="C4" s="2" t="s">
        <v>27</v>
      </c>
      <c r="D4" s="31">
        <v>0.3</v>
      </c>
      <c r="G4" s="33" t="s">
        <v>37</v>
      </c>
      <c r="H4" s="34">
        <f>VLOOKUP(G4,$A:$D,4,FALSE)</f>
        <v>0.35</v>
      </c>
    </row>
    <row r="5" spans="1:8" x14ac:dyDescent="0.3">
      <c r="A5" t="str">
        <f t="shared" ref="A5:A9" si="0">$B$4&amp;"-"&amp;C5</f>
        <v>Conservador-TIJOLO</v>
      </c>
      <c r="B5" t="s">
        <v>33</v>
      </c>
      <c r="C5" s="2" t="s">
        <v>28</v>
      </c>
      <c r="D5" s="31">
        <v>0.5</v>
      </c>
    </row>
    <row r="6" spans="1:8" x14ac:dyDescent="0.3">
      <c r="A6" t="str">
        <f t="shared" si="0"/>
        <v>Conservador-HÍBRIDOS</v>
      </c>
      <c r="B6" t="s">
        <v>33</v>
      </c>
      <c r="C6" s="2" t="s">
        <v>29</v>
      </c>
      <c r="D6" s="31">
        <v>0.1</v>
      </c>
    </row>
    <row r="7" spans="1:8" x14ac:dyDescent="0.3">
      <c r="A7" t="str">
        <f t="shared" si="0"/>
        <v>Conservador-FOFs</v>
      </c>
      <c r="B7" t="s">
        <v>33</v>
      </c>
      <c r="C7" s="2" t="s">
        <v>30</v>
      </c>
      <c r="D7" s="31">
        <v>0.1</v>
      </c>
    </row>
    <row r="8" spans="1:8" x14ac:dyDescent="0.3">
      <c r="A8" t="str">
        <f t="shared" si="0"/>
        <v>Conservador-DESENVOLVIMENTO</v>
      </c>
      <c r="B8" t="s">
        <v>33</v>
      </c>
      <c r="C8" s="2" t="s">
        <v>31</v>
      </c>
      <c r="D8" s="31">
        <v>0</v>
      </c>
    </row>
    <row r="9" spans="1:8" ht="15" thickBot="1" x14ac:dyDescent="0.35">
      <c r="A9" s="29" t="str">
        <f t="shared" si="0"/>
        <v>Conservador-HOTELARIAS</v>
      </c>
      <c r="B9" s="29" t="s">
        <v>33</v>
      </c>
      <c r="C9" s="30" t="s">
        <v>32</v>
      </c>
      <c r="D9" s="32">
        <v>0</v>
      </c>
    </row>
    <row r="10" spans="1:8" x14ac:dyDescent="0.3">
      <c r="A10" t="str">
        <f>$B$10&amp;"-"&amp;C10</f>
        <v>Moderado-PAPEL</v>
      </c>
      <c r="B10" t="s">
        <v>34</v>
      </c>
      <c r="C10" s="2" t="s">
        <v>27</v>
      </c>
      <c r="D10" s="31">
        <v>0.32</v>
      </c>
    </row>
    <row r="11" spans="1:8" x14ac:dyDescent="0.3">
      <c r="A11" t="str">
        <f t="shared" ref="A11:A14" si="1">$B$10&amp;"-"&amp;C11</f>
        <v>Moderado-TIJOLO</v>
      </c>
      <c r="B11" t="s">
        <v>34</v>
      </c>
      <c r="C11" s="2" t="s">
        <v>28</v>
      </c>
      <c r="D11" s="31">
        <v>0.35</v>
      </c>
    </row>
    <row r="12" spans="1:8" x14ac:dyDescent="0.3">
      <c r="A12" t="str">
        <f t="shared" si="1"/>
        <v>Moderado-HÍBRIDOS</v>
      </c>
      <c r="B12" t="s">
        <v>34</v>
      </c>
      <c r="C12" s="2" t="s">
        <v>29</v>
      </c>
      <c r="D12" s="31">
        <v>0.08</v>
      </c>
    </row>
    <row r="13" spans="1:8" x14ac:dyDescent="0.3">
      <c r="A13" t="str">
        <f>$B$10&amp;"-"&amp;C13</f>
        <v>Moderado-FOFs</v>
      </c>
      <c r="B13" t="s">
        <v>34</v>
      </c>
      <c r="C13" s="2" t="s">
        <v>30</v>
      </c>
      <c r="D13" s="31">
        <v>0.05</v>
      </c>
    </row>
    <row r="14" spans="1:8" x14ac:dyDescent="0.3">
      <c r="A14" t="str">
        <f t="shared" si="1"/>
        <v>Moderado-DESENVOLVIMENTO</v>
      </c>
      <c r="B14" t="s">
        <v>34</v>
      </c>
      <c r="C14" s="2" t="s">
        <v>31</v>
      </c>
      <c r="D14" s="31">
        <v>0.1</v>
      </c>
    </row>
    <row r="15" spans="1:8" ht="15" thickBot="1" x14ac:dyDescent="0.35">
      <c r="A15" s="29" t="str">
        <f>$B$10&amp;"-"&amp;C15</f>
        <v>Moderado-HOTELARIAS</v>
      </c>
      <c r="B15" s="29" t="s">
        <v>34</v>
      </c>
      <c r="C15" s="30" t="s">
        <v>32</v>
      </c>
      <c r="D15" s="32">
        <v>0.1</v>
      </c>
    </row>
    <row r="16" spans="1:8" x14ac:dyDescent="0.3">
      <c r="A16" t="str">
        <f>$B$16&amp;"-"&amp;C16</f>
        <v>Agressivo-PAPEL</v>
      </c>
      <c r="B16" t="s">
        <v>21</v>
      </c>
      <c r="C16" s="2" t="s">
        <v>27</v>
      </c>
      <c r="D16" s="31">
        <v>0.5</v>
      </c>
    </row>
    <row r="17" spans="1:4" x14ac:dyDescent="0.3">
      <c r="A17" t="str">
        <f t="shared" ref="A17:A21" si="2">$B$16&amp;"-"&amp;C17</f>
        <v>Agressivo-TIJOLO</v>
      </c>
      <c r="B17" t="s">
        <v>21</v>
      </c>
      <c r="C17" s="2" t="s">
        <v>28</v>
      </c>
      <c r="D17" s="31">
        <v>0.1</v>
      </c>
    </row>
    <row r="18" spans="1:4" x14ac:dyDescent="0.3">
      <c r="A18" t="str">
        <f t="shared" si="2"/>
        <v>Agressivo-HÍBRIDOS</v>
      </c>
      <c r="B18" t="s">
        <v>21</v>
      </c>
      <c r="C18" s="2" t="s">
        <v>29</v>
      </c>
      <c r="D18" s="31">
        <v>0.05</v>
      </c>
    </row>
    <row r="19" spans="1:4" x14ac:dyDescent="0.3">
      <c r="A19" t="str">
        <f t="shared" si="2"/>
        <v>Agressivo-FOFs</v>
      </c>
      <c r="B19" t="s">
        <v>21</v>
      </c>
      <c r="C19" s="2" t="s">
        <v>30</v>
      </c>
      <c r="D19" s="31">
        <v>0.05</v>
      </c>
    </row>
    <row r="20" spans="1:4" x14ac:dyDescent="0.3">
      <c r="A20" t="str">
        <f t="shared" si="2"/>
        <v>Agressivo-DESENVOLVIMENTO</v>
      </c>
      <c r="B20" t="s">
        <v>21</v>
      </c>
      <c r="C20" s="2" t="s">
        <v>31</v>
      </c>
      <c r="D20" s="31">
        <v>0.2</v>
      </c>
    </row>
    <row r="21" spans="1:4" x14ac:dyDescent="0.3">
      <c r="A21" t="str">
        <f t="shared" si="2"/>
        <v>Agressivo-HOTELARIAS</v>
      </c>
      <c r="B21" t="s">
        <v>21</v>
      </c>
      <c r="C21" s="2" t="s">
        <v>32</v>
      </c>
      <c r="D21" s="31">
        <v>0.1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2</vt:i4>
      </vt:variant>
      <vt:variant>
        <vt:lpstr>Intervalos Nomeados</vt:lpstr>
      </vt:variant>
      <vt:variant>
        <vt:i4>8</vt:i4>
      </vt:variant>
    </vt:vector>
  </HeadingPairs>
  <TitlesOfParts>
    <vt:vector size="10" baseType="lpstr">
      <vt:lpstr>Planilha1</vt:lpstr>
      <vt:lpstr>Planilha2</vt:lpstr>
      <vt:lpstr>aporte</vt:lpstr>
      <vt:lpstr>dividendo</vt:lpstr>
      <vt:lpstr>patrimonio</vt:lpstr>
      <vt:lpstr>qtd_anos</vt:lpstr>
      <vt:lpstr>rendimento_carteira</vt:lpstr>
      <vt:lpstr>salario</vt:lpstr>
      <vt:lpstr>sugestao</vt:lpstr>
      <vt:lpstr>taxa_mensal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Ricardo Amisterdan de Alencar</dc:creator>
  <cp:lastModifiedBy>Ricardo Amisterdan de Alencar</cp:lastModifiedBy>
  <dcterms:created xsi:type="dcterms:W3CDTF">2026-02-10T13:48:09Z</dcterms:created>
  <dcterms:modified xsi:type="dcterms:W3CDTF">2026-02-11T22:28:50Z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975498d2-29ec-4c1a-b398-8a8e1b01e345_Enabled">
    <vt:lpwstr>true</vt:lpwstr>
  </property>
  <property fmtid="{D5CDD505-2E9C-101B-9397-08002B2CF9AE}" pid="3" name="MSIP_Label_975498d2-29ec-4c1a-b398-8a8e1b01e345_SetDate">
    <vt:lpwstr>2026-02-10T13:52:38Z</vt:lpwstr>
  </property>
  <property fmtid="{D5CDD505-2E9C-101B-9397-08002B2CF9AE}" pid="4" name="MSIP_Label_975498d2-29ec-4c1a-b398-8a8e1b01e345_Method">
    <vt:lpwstr>Standard</vt:lpwstr>
  </property>
  <property fmtid="{D5CDD505-2E9C-101B-9397-08002B2CF9AE}" pid="5" name="MSIP_Label_975498d2-29ec-4c1a-b398-8a8e1b01e345_Name">
    <vt:lpwstr>defa4170-0d19-0005-0004-bc88714345d2</vt:lpwstr>
  </property>
  <property fmtid="{D5CDD505-2E9C-101B-9397-08002B2CF9AE}" pid="6" name="MSIP_Label_975498d2-29ec-4c1a-b398-8a8e1b01e345_SiteId">
    <vt:lpwstr>28c27457-1a57-4ca5-a81f-93db7cacc421</vt:lpwstr>
  </property>
  <property fmtid="{D5CDD505-2E9C-101B-9397-08002B2CF9AE}" pid="7" name="MSIP_Label_975498d2-29ec-4c1a-b398-8a8e1b01e345_ActionId">
    <vt:lpwstr>efd80ff1-c291-4225-b770-4f4795da3fb7</vt:lpwstr>
  </property>
  <property fmtid="{D5CDD505-2E9C-101B-9397-08002B2CF9AE}" pid="8" name="MSIP_Label_975498d2-29ec-4c1a-b398-8a8e1b01e345_ContentBits">
    <vt:lpwstr>0</vt:lpwstr>
  </property>
  <property fmtid="{D5CDD505-2E9C-101B-9397-08002B2CF9AE}" pid="9" name="MSIP_Label_975498d2-29ec-4c1a-b398-8a8e1b01e345_Tag">
    <vt:lpwstr>10, 3, 0, 1</vt:lpwstr>
  </property>
</Properties>
</file>